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Clitheral\Desktop\"/>
    </mc:Choice>
  </mc:AlternateContent>
  <bookViews>
    <workbookView xWindow="0" yWindow="0" windowWidth="23040" windowHeight="10356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2" i="1" l="1"/>
  <c r="D63" i="1"/>
  <c r="D53" i="1"/>
  <c r="D17" i="1"/>
  <c r="D7" i="1"/>
  <c r="D6" i="1"/>
  <c r="C53" i="1"/>
  <c r="C52" i="1"/>
  <c r="C63" i="1"/>
  <c r="C60" i="1"/>
  <c r="C14" i="1"/>
  <c r="C17" i="1"/>
  <c r="C7" i="1"/>
  <c r="C6" i="1"/>
  <c r="C31" i="1"/>
  <c r="C91" i="1"/>
  <c r="D91" i="1"/>
  <c r="B91" i="1"/>
  <c r="E64" i="1"/>
  <c r="E11" i="1" l="1"/>
  <c r="E53" i="1"/>
  <c r="E88" i="1"/>
  <c r="E57" i="1"/>
  <c r="E58" i="1"/>
  <c r="D78" i="1"/>
  <c r="E7" i="1" l="1"/>
  <c r="E61" i="1"/>
  <c r="E15" i="1"/>
  <c r="E59" i="1" l="1"/>
  <c r="E13" i="1"/>
  <c r="E89" i="1" l="1"/>
  <c r="E17" i="1"/>
  <c r="E14" i="1"/>
  <c r="E18" i="1"/>
  <c r="E16" i="1"/>
  <c r="E12" i="1"/>
  <c r="E10" i="1"/>
  <c r="E9" i="1"/>
  <c r="E8" i="1"/>
  <c r="E91" i="1" l="1"/>
  <c r="D20" i="1"/>
  <c r="C20" i="1"/>
  <c r="E6" i="1"/>
  <c r="B20" i="1"/>
  <c r="E83" i="1"/>
  <c r="C85" i="1"/>
  <c r="D85" i="1"/>
  <c r="E82" i="1"/>
  <c r="E20" i="1" l="1"/>
  <c r="B85" i="1"/>
  <c r="E85" i="1"/>
  <c r="D30" i="1"/>
  <c r="E63" i="1" l="1"/>
  <c r="E52" i="1" l="1"/>
  <c r="E60" i="1" l="1"/>
  <c r="C66" i="1"/>
  <c r="B31" i="1"/>
  <c r="D29" i="1"/>
  <c r="D28" i="1"/>
  <c r="E79" i="1"/>
  <c r="E92" i="1" s="1"/>
  <c r="B66" i="1"/>
  <c r="E62" i="1"/>
  <c r="E56" i="1"/>
  <c r="E55" i="1"/>
  <c r="E54" i="1"/>
  <c r="E66" i="1" l="1"/>
  <c r="D31" i="1"/>
  <c r="D66" i="1"/>
</calcChain>
</file>

<file path=xl/sharedStrings.xml><?xml version="1.0" encoding="utf-8"?>
<sst xmlns="http://schemas.openxmlformats.org/spreadsheetml/2006/main" count="69" uniqueCount="43">
  <si>
    <t>CLITHERALL TOWNSHIP</t>
  </si>
  <si>
    <t>For The Period</t>
  </si>
  <si>
    <t>BEGINNING BALANCE</t>
  </si>
  <si>
    <t>RECEIPTS</t>
  </si>
  <si>
    <t>DISBURSEMENTS</t>
  </si>
  <si>
    <t>ENDING BALANCE</t>
  </si>
  <si>
    <t>General Fund</t>
  </si>
  <si>
    <t>Road &amp; Bridge</t>
  </si>
  <si>
    <t xml:space="preserve">   Sign Replacement</t>
  </si>
  <si>
    <t xml:space="preserve">   Backsloping</t>
  </si>
  <si>
    <t xml:space="preserve">   BLMP Truck</t>
  </si>
  <si>
    <t>Gas Tax</t>
  </si>
  <si>
    <t>Fire Fund</t>
  </si>
  <si>
    <t>Capital Projects</t>
  </si>
  <si>
    <t>Town Hall</t>
  </si>
  <si>
    <t>TOTAL</t>
  </si>
  <si>
    <t>MONTH-END BALANCE</t>
  </si>
  <si>
    <t>Bank Balance</t>
  </si>
  <si>
    <t>Outstanding Checks</t>
  </si>
  <si>
    <t>Respectfully Submitted</t>
  </si>
  <si>
    <t>Linda M Nelson, Treasurer</t>
  </si>
  <si>
    <t>Fund</t>
  </si>
  <si>
    <t>Actual</t>
  </si>
  <si>
    <t>Difference</t>
  </si>
  <si>
    <t>General</t>
  </si>
  <si>
    <t>R &amp; B</t>
  </si>
  <si>
    <t>Fire</t>
  </si>
  <si>
    <t>Levy Budget</t>
  </si>
  <si>
    <t>Veteran Park</t>
  </si>
  <si>
    <t>Checking Account</t>
  </si>
  <si>
    <t>Seal Coating Fund</t>
  </si>
  <si>
    <t>Fund Balance</t>
  </si>
  <si>
    <t xml:space="preserve">   Seal Coating</t>
  </si>
  <si>
    <t>******************************************************</t>
  </si>
  <si>
    <t>Battle Lake Money Market Acct</t>
  </si>
  <si>
    <t>*****************************************************</t>
  </si>
  <si>
    <t>Underwood Money Market Acct</t>
  </si>
  <si>
    <t>GRAND TOTAL ALL ACCOUNTS</t>
  </si>
  <si>
    <t>CARES Funding</t>
  </si>
  <si>
    <t>Fire Equipment</t>
  </si>
  <si>
    <t>2022 Budget/Actual Expenses</t>
  </si>
  <si>
    <t>November 1 through November 30, 2022</t>
  </si>
  <si>
    <t>November 1 through  November 30,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</si>
</sst>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/>
    <xf numFmtId="44" fontId="2" fillId="0" borderId="0" xfId="1" applyFont="1"/>
    <xf numFmtId="44" fontId="2" fillId="0" borderId="0" xfId="0" applyNumberFormat="1" applyFont="1"/>
    <xf numFmtId="44" fontId="2" fillId="0" borderId="1" xfId="1" applyFont="1" applyBorder="1"/>
    <xf numFmtId="0" fontId="0" fillId="0" borderId="0" xfId="0" applyAlignment="1">
      <alignment horizontal="center"/>
    </xf>
    <xf numFmtId="44" fontId="0" fillId="0" borderId="0" xfId="1" applyFont="1"/>
    <xf numFmtId="0" fontId="0" fillId="0" borderId="0" xfId="0" applyFont="1"/>
    <xf numFmtId="0" fontId="0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14" fontId="0" fillId="0" borderId="0" xfId="0" applyNumberFormat="1" applyFont="1"/>
    <xf numFmtId="0" fontId="0" fillId="0" borderId="0" xfId="0" applyFont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2"/>
  <sheetViews>
    <sheetView tabSelected="1" topLeftCell="A78" zoomScale="83" workbookViewId="0">
      <selection activeCell="I86" sqref="I86"/>
    </sheetView>
  </sheetViews>
  <sheetFormatPr defaultColWidth="9.109375" defaultRowHeight="14.4" x14ac:dyDescent="0.3"/>
  <cols>
    <col min="1" max="1" width="19.33203125" style="1" customWidth="1"/>
    <col min="2" max="2" width="20" style="1" customWidth="1"/>
    <col min="3" max="3" width="17.109375" style="1" customWidth="1"/>
    <col min="4" max="4" width="15.6640625" style="1" customWidth="1"/>
    <col min="5" max="5" width="16.6640625" style="1" customWidth="1"/>
    <col min="6" max="16384" width="9.109375" style="1"/>
  </cols>
  <sheetData>
    <row r="1" spans="1:5" ht="15.6" x14ac:dyDescent="0.3">
      <c r="C1" s="2" t="s">
        <v>0</v>
      </c>
    </row>
    <row r="2" spans="1:5" x14ac:dyDescent="0.3">
      <c r="C2" s="3" t="s">
        <v>1</v>
      </c>
    </row>
    <row r="3" spans="1:5" x14ac:dyDescent="0.3">
      <c r="C3" s="8" t="s">
        <v>41</v>
      </c>
    </row>
    <row r="5" spans="1:5" x14ac:dyDescent="0.3">
      <c r="A5" s="4" t="s">
        <v>31</v>
      </c>
      <c r="B5" s="4" t="s">
        <v>2</v>
      </c>
      <c r="C5" s="4" t="s">
        <v>3</v>
      </c>
      <c r="D5" s="4" t="s">
        <v>4</v>
      </c>
      <c r="E5" s="4" t="s">
        <v>5</v>
      </c>
    </row>
    <row r="6" spans="1:5" x14ac:dyDescent="0.3">
      <c r="A6" s="1" t="s">
        <v>6</v>
      </c>
      <c r="B6" s="5">
        <v>199944.34</v>
      </c>
      <c r="C6" s="5">
        <f>1892.13+16.09+24.85</f>
        <v>1933.07</v>
      </c>
      <c r="D6" s="5">
        <f>299.83+76.5+472+700+95+100+100+100+100+100+95+90+90+436.75+436.75+138.52+480.42+877.32+414.45+425+155</f>
        <v>5782.54</v>
      </c>
      <c r="E6" s="5">
        <f>B6+C6-D6</f>
        <v>196094.87</v>
      </c>
    </row>
    <row r="7" spans="1:5" x14ac:dyDescent="0.3">
      <c r="A7" s="1" t="s">
        <v>7</v>
      </c>
      <c r="B7" s="5">
        <v>-108764.89</v>
      </c>
      <c r="C7" s="5">
        <f>11825.5+113.5+12.79</f>
        <v>11951.79</v>
      </c>
      <c r="D7" s="5">
        <f>7260+328.4+1600</f>
        <v>9188.4</v>
      </c>
      <c r="E7" s="5">
        <f>B7+C7-D7</f>
        <v>-106001.5</v>
      </c>
    </row>
    <row r="8" spans="1:5" x14ac:dyDescent="0.3">
      <c r="A8" s="1" t="s">
        <v>8</v>
      </c>
      <c r="B8" s="5">
        <v>8351.5400000000009</v>
      </c>
      <c r="C8" s="5">
        <v>0</v>
      </c>
      <c r="D8" s="5">
        <v>0</v>
      </c>
      <c r="E8" s="5">
        <f t="shared" ref="E8:E16" si="0">B8+C8-D8</f>
        <v>8351.5400000000009</v>
      </c>
    </row>
    <row r="9" spans="1:5" x14ac:dyDescent="0.3">
      <c r="A9" s="1" t="s">
        <v>9</v>
      </c>
      <c r="B9" s="5">
        <v>62300</v>
      </c>
      <c r="C9" s="5">
        <v>0</v>
      </c>
      <c r="D9" s="5">
        <v>0</v>
      </c>
      <c r="E9" s="5">
        <f t="shared" si="0"/>
        <v>62300</v>
      </c>
    </row>
    <row r="10" spans="1:5" x14ac:dyDescent="0.3">
      <c r="A10" s="1" t="s">
        <v>10</v>
      </c>
      <c r="B10" s="5">
        <v>5945.83</v>
      </c>
      <c r="C10" s="5">
        <v>0</v>
      </c>
      <c r="D10" s="5">
        <v>0</v>
      </c>
      <c r="E10" s="5">
        <f t="shared" si="0"/>
        <v>5945.83</v>
      </c>
    </row>
    <row r="11" spans="1:5" x14ac:dyDescent="0.3">
      <c r="A11" s="10" t="s">
        <v>32</v>
      </c>
      <c r="B11" s="5">
        <v>54099.26</v>
      </c>
      <c r="C11" s="5">
        <v>0</v>
      </c>
      <c r="D11" s="9">
        <v>0</v>
      </c>
      <c r="E11" s="5">
        <f t="shared" si="0"/>
        <v>54099.26</v>
      </c>
    </row>
    <row r="12" spans="1:5" x14ac:dyDescent="0.3">
      <c r="A12" s="1" t="s">
        <v>11</v>
      </c>
      <c r="B12" s="5">
        <v>0</v>
      </c>
      <c r="C12" s="5">
        <v>0</v>
      </c>
      <c r="D12" s="5">
        <v>0</v>
      </c>
      <c r="E12" s="5">
        <f t="shared" si="0"/>
        <v>0</v>
      </c>
    </row>
    <row r="13" spans="1:5" x14ac:dyDescent="0.3">
      <c r="A13" s="10" t="s">
        <v>38</v>
      </c>
      <c r="B13" s="5">
        <v>51296.17</v>
      </c>
      <c r="C13" s="5">
        <v>5.52</v>
      </c>
      <c r="D13" s="5">
        <v>0</v>
      </c>
      <c r="E13" s="5">
        <f t="shared" si="0"/>
        <v>51301.689999999995</v>
      </c>
    </row>
    <row r="14" spans="1:5" x14ac:dyDescent="0.3">
      <c r="A14" s="1" t="s">
        <v>12</v>
      </c>
      <c r="B14" s="5">
        <v>10645.49</v>
      </c>
      <c r="C14" s="5">
        <f>2033.72+4.37</f>
        <v>2038.09</v>
      </c>
      <c r="D14" s="5">
        <v>0</v>
      </c>
      <c r="E14" s="5">
        <f t="shared" si="0"/>
        <v>12683.58</v>
      </c>
    </row>
    <row r="15" spans="1:5" x14ac:dyDescent="0.3">
      <c r="A15" s="10" t="s">
        <v>39</v>
      </c>
      <c r="B15" s="5">
        <v>30000</v>
      </c>
      <c r="C15" s="5">
        <v>0</v>
      </c>
      <c r="D15" s="5">
        <v>0</v>
      </c>
      <c r="E15" s="5">
        <f t="shared" si="0"/>
        <v>30000</v>
      </c>
    </row>
    <row r="16" spans="1:5" x14ac:dyDescent="0.3">
      <c r="A16" s="1" t="s">
        <v>13</v>
      </c>
      <c r="B16" s="5">
        <v>0.88</v>
      </c>
      <c r="C16" s="5">
        <v>0</v>
      </c>
      <c r="D16" s="5">
        <v>0</v>
      </c>
      <c r="E16" s="5">
        <f t="shared" si="0"/>
        <v>0.88</v>
      </c>
    </row>
    <row r="17" spans="1:5" x14ac:dyDescent="0.3">
      <c r="A17" s="10" t="s">
        <v>28</v>
      </c>
      <c r="B17" s="5">
        <v>1356.51</v>
      </c>
      <c r="C17" s="9">
        <f>125.02+0.14</f>
        <v>125.16</v>
      </c>
      <c r="D17" s="5">
        <f>200+42.59</f>
        <v>242.59</v>
      </c>
      <c r="E17" s="5">
        <f>B17+C17-D17</f>
        <v>1239.0800000000002</v>
      </c>
    </row>
    <row r="18" spans="1:5" x14ac:dyDescent="0.3">
      <c r="A18" s="1" t="s">
        <v>14</v>
      </c>
      <c r="B18" s="5">
        <v>0</v>
      </c>
      <c r="C18" s="5">
        <v>0</v>
      </c>
      <c r="D18" s="5">
        <v>0</v>
      </c>
      <c r="E18" s="5">
        <f t="shared" ref="E18" si="1">B18+C18-D18</f>
        <v>0</v>
      </c>
    </row>
    <row r="19" spans="1:5" x14ac:dyDescent="0.3">
      <c r="B19" s="5"/>
      <c r="C19" s="5"/>
      <c r="D19" s="5"/>
      <c r="E19" s="5"/>
    </row>
    <row r="20" spans="1:5" x14ac:dyDescent="0.3">
      <c r="A20" s="1" t="s">
        <v>15</v>
      </c>
      <c r="B20" s="5">
        <f>SUM(B6:B18)</f>
        <v>315175.13</v>
      </c>
      <c r="C20" s="5">
        <f>SUM(C6:C18)</f>
        <v>16053.630000000001</v>
      </c>
      <c r="D20" s="5">
        <f>SUM(D6:D18)</f>
        <v>15213.529999999999</v>
      </c>
      <c r="E20" s="5">
        <f>SUM(E6:E18)</f>
        <v>316015.23000000004</v>
      </c>
    </row>
    <row r="22" spans="1:5" x14ac:dyDescent="0.3">
      <c r="E22" s="6"/>
    </row>
    <row r="23" spans="1:5" x14ac:dyDescent="0.3">
      <c r="A23" s="1" t="s">
        <v>19</v>
      </c>
    </row>
    <row r="24" spans="1:5" x14ac:dyDescent="0.3">
      <c r="A24" s="1" t="s">
        <v>20</v>
      </c>
    </row>
    <row r="26" spans="1:5" x14ac:dyDescent="0.3">
      <c r="A26" t="s">
        <v>40</v>
      </c>
    </row>
    <row r="27" spans="1:5" x14ac:dyDescent="0.3">
      <c r="A27" s="4" t="s">
        <v>21</v>
      </c>
      <c r="B27" s="4" t="s">
        <v>27</v>
      </c>
      <c r="C27" s="4" t="s">
        <v>22</v>
      </c>
      <c r="D27" s="4" t="s">
        <v>23</v>
      </c>
    </row>
    <row r="28" spans="1:5" x14ac:dyDescent="0.3">
      <c r="A28" s="1" t="s">
        <v>24</v>
      </c>
      <c r="B28" s="5">
        <v>50000</v>
      </c>
      <c r="C28" s="5">
        <v>51708.46</v>
      </c>
      <c r="D28" s="5">
        <f>B28-C28</f>
        <v>-1708.4599999999991</v>
      </c>
    </row>
    <row r="29" spans="1:5" x14ac:dyDescent="0.3">
      <c r="A29" s="1" t="s">
        <v>25</v>
      </c>
      <c r="B29" s="5">
        <v>250000</v>
      </c>
      <c r="C29" s="5">
        <v>509243.43</v>
      </c>
      <c r="D29" s="5">
        <f t="shared" ref="D29:D30" si="2">B29-C29</f>
        <v>-259243.43</v>
      </c>
    </row>
    <row r="30" spans="1:5" x14ac:dyDescent="0.3">
      <c r="A30" s="10" t="s">
        <v>26</v>
      </c>
      <c r="B30" s="7">
        <v>42500</v>
      </c>
      <c r="C30" s="7">
        <v>33500</v>
      </c>
      <c r="D30" s="7">
        <f t="shared" si="2"/>
        <v>9000</v>
      </c>
    </row>
    <row r="31" spans="1:5" x14ac:dyDescent="0.3">
      <c r="B31" s="5">
        <f>SUM(B28:B30)</f>
        <v>342500</v>
      </c>
      <c r="C31" s="5">
        <f>SUM(C28:C30)</f>
        <v>594451.89</v>
      </c>
      <c r="D31" s="5">
        <f>SUM(D28:D30)</f>
        <v>-251951.88999999998</v>
      </c>
    </row>
    <row r="32" spans="1:5" x14ac:dyDescent="0.3">
      <c r="B32" s="5"/>
      <c r="C32" s="5"/>
      <c r="D32" s="5"/>
    </row>
    <row r="33" spans="2:4" x14ac:dyDescent="0.3">
      <c r="B33" s="5"/>
      <c r="C33" s="5"/>
      <c r="D33" s="5"/>
    </row>
    <row r="34" spans="2:4" x14ac:dyDescent="0.3">
      <c r="B34" s="5"/>
      <c r="C34" s="5"/>
      <c r="D34" s="5"/>
    </row>
    <row r="35" spans="2:4" x14ac:dyDescent="0.3">
      <c r="B35" s="5"/>
      <c r="C35" s="5"/>
      <c r="D35" s="5"/>
    </row>
    <row r="36" spans="2:4" x14ac:dyDescent="0.3">
      <c r="B36" s="5"/>
      <c r="C36" s="5"/>
      <c r="D36" s="5"/>
    </row>
    <row r="37" spans="2:4" x14ac:dyDescent="0.3">
      <c r="B37" s="5"/>
      <c r="C37" s="5"/>
      <c r="D37" s="5"/>
    </row>
    <row r="38" spans="2:4" x14ac:dyDescent="0.3">
      <c r="B38" s="5"/>
      <c r="C38" s="5"/>
      <c r="D38" s="5"/>
    </row>
    <row r="39" spans="2:4" x14ac:dyDescent="0.3">
      <c r="B39" s="5"/>
      <c r="C39" s="5"/>
      <c r="D39" s="5"/>
    </row>
    <row r="40" spans="2:4" x14ac:dyDescent="0.3">
      <c r="B40" s="5"/>
      <c r="C40" s="5"/>
      <c r="D40" s="5"/>
    </row>
    <row r="41" spans="2:4" x14ac:dyDescent="0.3">
      <c r="B41" s="5"/>
      <c r="C41" s="5"/>
      <c r="D41" s="5"/>
    </row>
    <row r="42" spans="2:4" x14ac:dyDescent="0.3">
      <c r="B42" s="5"/>
      <c r="C42" s="5"/>
      <c r="D42" s="5"/>
    </row>
    <row r="43" spans="2:4" x14ac:dyDescent="0.3">
      <c r="B43" s="5"/>
      <c r="C43" s="5"/>
      <c r="D43" s="5"/>
    </row>
    <row r="44" spans="2:4" x14ac:dyDescent="0.3">
      <c r="B44" s="5"/>
      <c r="C44" s="5"/>
      <c r="D44" s="5"/>
    </row>
    <row r="45" spans="2:4" x14ac:dyDescent="0.3">
      <c r="B45" s="5"/>
      <c r="C45" s="5"/>
      <c r="D45" s="5"/>
    </row>
    <row r="46" spans="2:4" x14ac:dyDescent="0.3">
      <c r="B46" s="5"/>
      <c r="C46" s="5"/>
      <c r="D46" s="5"/>
    </row>
    <row r="47" spans="2:4" ht="15.6" x14ac:dyDescent="0.3">
      <c r="B47" s="5"/>
      <c r="C47" s="2" t="s">
        <v>0</v>
      </c>
      <c r="D47" s="5"/>
    </row>
    <row r="48" spans="2:4" x14ac:dyDescent="0.3">
      <c r="B48" s="5"/>
      <c r="C48" s="3" t="s">
        <v>1</v>
      </c>
      <c r="D48" s="5"/>
    </row>
    <row r="49" spans="1:5" x14ac:dyDescent="0.3">
      <c r="B49" s="5"/>
      <c r="C49" s="8" t="s">
        <v>42</v>
      </c>
      <c r="D49" s="5"/>
    </row>
    <row r="51" spans="1:5" x14ac:dyDescent="0.3">
      <c r="A51" s="4" t="s">
        <v>29</v>
      </c>
      <c r="B51" s="4" t="s">
        <v>2</v>
      </c>
      <c r="C51" s="4" t="s">
        <v>3</v>
      </c>
      <c r="D51" s="4" t="s">
        <v>4</v>
      </c>
      <c r="E51" s="4" t="s">
        <v>5</v>
      </c>
    </row>
    <row r="52" spans="1:5" x14ac:dyDescent="0.3">
      <c r="A52" s="1" t="s">
        <v>6</v>
      </c>
      <c r="B52" s="5">
        <v>149550.48000000001</v>
      </c>
      <c r="C52" s="5">
        <f>1892.13+16.09</f>
        <v>1908.22</v>
      </c>
      <c r="D52" s="5">
        <f>299.83+76.5+472+700+95+100+100+100+100+100+95+90+90+436.75+436.75+138.52+480.42+877.32+414.45+425+155+100000</f>
        <v>105782.54</v>
      </c>
      <c r="E52" s="5">
        <f>B52+C52-D52</f>
        <v>45676.160000000018</v>
      </c>
    </row>
    <row r="53" spans="1:5" x14ac:dyDescent="0.3">
      <c r="A53" s="1" t="s">
        <v>7</v>
      </c>
      <c r="B53" s="5">
        <v>-134691</v>
      </c>
      <c r="C53" s="5">
        <f>11825.5</f>
        <v>11825.5</v>
      </c>
      <c r="D53" s="5">
        <f>7260+328.4+1600</f>
        <v>9188.4</v>
      </c>
      <c r="E53" s="5">
        <f>B53+C53-D53</f>
        <v>-132053.9</v>
      </c>
    </row>
    <row r="54" spans="1:5" x14ac:dyDescent="0.3">
      <c r="A54" s="1" t="s">
        <v>8</v>
      </c>
      <c r="B54" s="5">
        <v>8351.5400000000009</v>
      </c>
      <c r="C54" s="5">
        <v>0</v>
      </c>
      <c r="D54" s="5">
        <v>0</v>
      </c>
      <c r="E54" s="5">
        <f t="shared" ref="E54:E64" si="3">B54+C54-D54</f>
        <v>8351.5400000000009</v>
      </c>
    </row>
    <row r="55" spans="1:5" x14ac:dyDescent="0.3">
      <c r="A55" s="1" t="s">
        <v>9</v>
      </c>
      <c r="B55" s="5">
        <v>62300</v>
      </c>
      <c r="C55" s="5">
        <v>0</v>
      </c>
      <c r="D55" s="5">
        <v>0</v>
      </c>
      <c r="E55" s="5">
        <f t="shared" si="3"/>
        <v>62300</v>
      </c>
    </row>
    <row r="56" spans="1:5" x14ac:dyDescent="0.3">
      <c r="A56" s="1" t="s">
        <v>10</v>
      </c>
      <c r="B56" s="5">
        <v>5945.83</v>
      </c>
      <c r="C56" s="5">
        <v>0</v>
      </c>
      <c r="D56" s="5">
        <v>0</v>
      </c>
      <c r="E56" s="5">
        <f t="shared" si="3"/>
        <v>5945.83</v>
      </c>
    </row>
    <row r="57" spans="1:5" x14ac:dyDescent="0.3">
      <c r="A57" s="10" t="s">
        <v>32</v>
      </c>
      <c r="B57" s="5">
        <v>37.21</v>
      </c>
      <c r="C57" s="5">
        <v>0</v>
      </c>
      <c r="D57" s="9">
        <v>0</v>
      </c>
      <c r="E57" s="5">
        <f>B57+C57-D57</f>
        <v>37.21</v>
      </c>
    </row>
    <row r="58" spans="1:5" x14ac:dyDescent="0.3">
      <c r="A58" s="1" t="s">
        <v>11</v>
      </c>
      <c r="B58" s="5">
        <v>0</v>
      </c>
      <c r="C58" s="5">
        <v>0</v>
      </c>
      <c r="D58" s="5">
        <v>0</v>
      </c>
      <c r="E58" s="5">
        <f>B58+C58-D58</f>
        <v>0</v>
      </c>
    </row>
    <row r="59" spans="1:5" x14ac:dyDescent="0.3">
      <c r="A59" s="10" t="s">
        <v>38</v>
      </c>
      <c r="B59" s="5">
        <v>51296.17</v>
      </c>
      <c r="C59" s="5">
        <v>5.52</v>
      </c>
      <c r="D59" s="5">
        <v>0</v>
      </c>
      <c r="E59" s="5">
        <f t="shared" si="3"/>
        <v>51301.689999999995</v>
      </c>
    </row>
    <row r="60" spans="1:5" x14ac:dyDescent="0.3">
      <c r="A60" s="1" t="s">
        <v>12</v>
      </c>
      <c r="B60" s="5">
        <v>10645.49</v>
      </c>
      <c r="C60" s="5">
        <f>2033.72+4.37</f>
        <v>2038.09</v>
      </c>
      <c r="D60" s="5">
        <v>0</v>
      </c>
      <c r="E60" s="5">
        <f t="shared" si="3"/>
        <v>12683.58</v>
      </c>
    </row>
    <row r="61" spans="1:5" x14ac:dyDescent="0.3">
      <c r="A61" s="10" t="s">
        <v>39</v>
      </c>
      <c r="B61" s="5">
        <v>30000</v>
      </c>
      <c r="C61" s="5">
        <v>0</v>
      </c>
      <c r="D61" s="5">
        <v>0</v>
      </c>
      <c r="E61" s="5">
        <f t="shared" si="3"/>
        <v>30000</v>
      </c>
    </row>
    <row r="62" spans="1:5" x14ac:dyDescent="0.3">
      <c r="A62" s="1" t="s">
        <v>13</v>
      </c>
      <c r="B62" s="5">
        <v>0.88</v>
      </c>
      <c r="C62" s="5">
        <v>0</v>
      </c>
      <c r="D62" s="5">
        <v>0</v>
      </c>
      <c r="E62" s="5">
        <f t="shared" si="3"/>
        <v>0.88</v>
      </c>
    </row>
    <row r="63" spans="1:5" x14ac:dyDescent="0.3">
      <c r="A63" s="10" t="s">
        <v>28</v>
      </c>
      <c r="B63" s="5">
        <v>1356.51</v>
      </c>
      <c r="C63" s="9">
        <f>125.02+0.14</f>
        <v>125.16</v>
      </c>
      <c r="D63" s="5">
        <f>200+42.59</f>
        <v>242.59</v>
      </c>
      <c r="E63" s="5">
        <f>B63+C63-D63</f>
        <v>1239.0800000000002</v>
      </c>
    </row>
    <row r="64" spans="1:5" x14ac:dyDescent="0.3">
      <c r="A64" s="1" t="s">
        <v>14</v>
      </c>
      <c r="B64" s="9">
        <v>0</v>
      </c>
      <c r="C64" s="5">
        <v>0</v>
      </c>
      <c r="D64" s="5">
        <v>0</v>
      </c>
      <c r="E64" s="5">
        <f t="shared" si="3"/>
        <v>0</v>
      </c>
    </row>
    <row r="65" spans="1:5" x14ac:dyDescent="0.3">
      <c r="B65" s="5"/>
      <c r="C65" s="5"/>
      <c r="D65" s="5">
        <v>0</v>
      </c>
      <c r="E65" s="5"/>
    </row>
    <row r="66" spans="1:5" x14ac:dyDescent="0.3">
      <c r="A66" s="1" t="s">
        <v>15</v>
      </c>
      <c r="B66" s="5">
        <f>SUM(B52:B64)</f>
        <v>184793.11000000004</v>
      </c>
      <c r="C66" s="5">
        <f>SUM(C52:C64)</f>
        <v>15902.49</v>
      </c>
      <c r="D66" s="5">
        <f>SUM(D52:D64)</f>
        <v>115213.52999999998</v>
      </c>
      <c r="E66" s="5">
        <f>SUM(E52:E64)</f>
        <v>85482.070000000022</v>
      </c>
    </row>
    <row r="67" spans="1:5" x14ac:dyDescent="0.3">
      <c r="A67" s="1" t="s">
        <v>16</v>
      </c>
      <c r="E67" s="5"/>
    </row>
    <row r="68" spans="1:5" x14ac:dyDescent="0.3">
      <c r="A68" s="1" t="s">
        <v>17</v>
      </c>
      <c r="B68" s="13">
        <v>44895</v>
      </c>
      <c r="C68" s="5">
        <v>87556.62</v>
      </c>
    </row>
    <row r="69" spans="1:5" x14ac:dyDescent="0.3">
      <c r="A69" s="1" t="s">
        <v>18</v>
      </c>
    </row>
    <row r="70" spans="1:5" x14ac:dyDescent="0.3">
      <c r="B70" s="10">
        <v>6520</v>
      </c>
      <c r="C70" s="5">
        <v>349.4</v>
      </c>
      <c r="D70" s="5"/>
    </row>
    <row r="71" spans="1:5" x14ac:dyDescent="0.3">
      <c r="B71" s="10">
        <v>6741</v>
      </c>
      <c r="C71" s="5">
        <v>250</v>
      </c>
      <c r="D71" s="5"/>
    </row>
    <row r="72" spans="1:5" x14ac:dyDescent="0.3">
      <c r="B72" s="10">
        <v>6882</v>
      </c>
      <c r="C72" s="5">
        <v>100</v>
      </c>
      <c r="D72" s="5"/>
    </row>
    <row r="73" spans="1:5" x14ac:dyDescent="0.3">
      <c r="B73" s="10">
        <v>6887</v>
      </c>
      <c r="C73" s="5">
        <v>95</v>
      </c>
      <c r="D73" s="5"/>
    </row>
    <row r="74" spans="1:5" x14ac:dyDescent="0.3">
      <c r="B74" s="10">
        <v>6889</v>
      </c>
      <c r="C74" s="5">
        <v>90</v>
      </c>
      <c r="D74" s="5"/>
    </row>
    <row r="75" spans="1:5" x14ac:dyDescent="0.3">
      <c r="B75" s="10">
        <v>6891</v>
      </c>
      <c r="C75" s="5">
        <v>436.75</v>
      </c>
      <c r="D75" s="5"/>
    </row>
    <row r="76" spans="1:5" x14ac:dyDescent="0.3">
      <c r="B76" s="10">
        <v>6897</v>
      </c>
      <c r="C76" s="5">
        <v>328.4</v>
      </c>
      <c r="D76" s="5"/>
    </row>
    <row r="77" spans="1:5" x14ac:dyDescent="0.3">
      <c r="B77" s="10">
        <v>6899</v>
      </c>
      <c r="C77" s="5">
        <v>425</v>
      </c>
      <c r="D77" s="5"/>
    </row>
    <row r="78" spans="1:5" x14ac:dyDescent="0.3">
      <c r="A78" s="1" t="s">
        <v>15</v>
      </c>
      <c r="C78" s="5"/>
      <c r="D78" s="5">
        <f>SUM(C70:C77)</f>
        <v>2074.5500000000002</v>
      </c>
    </row>
    <row r="79" spans="1:5" x14ac:dyDescent="0.3">
      <c r="E79" s="6">
        <f>C68-D78</f>
        <v>85482.069999999992</v>
      </c>
    </row>
    <row r="80" spans="1:5" x14ac:dyDescent="0.3">
      <c r="C80" s="11" t="s">
        <v>33</v>
      </c>
    </row>
    <row r="81" spans="1:5" x14ac:dyDescent="0.3">
      <c r="A81" s="4" t="s">
        <v>34</v>
      </c>
      <c r="B81" s="5"/>
      <c r="C81" s="5"/>
      <c r="D81" s="5"/>
      <c r="E81" s="5"/>
    </row>
    <row r="82" spans="1:5" x14ac:dyDescent="0.3">
      <c r="A82" s="10" t="s">
        <v>6</v>
      </c>
      <c r="B82" s="5">
        <v>0</v>
      </c>
      <c r="C82" s="5">
        <v>100000</v>
      </c>
      <c r="D82" s="5">
        <v>0</v>
      </c>
      <c r="E82" s="5">
        <f>B82+C82-D82</f>
        <v>100000</v>
      </c>
    </row>
    <row r="83" spans="1:5" x14ac:dyDescent="0.3">
      <c r="A83" s="10" t="s">
        <v>30</v>
      </c>
      <c r="B83" s="5">
        <v>54062.05</v>
      </c>
      <c r="C83" s="5">
        <v>113.5</v>
      </c>
      <c r="D83" s="5">
        <v>0</v>
      </c>
      <c r="E83" s="5">
        <f>B83+C83-D83</f>
        <v>54175.55</v>
      </c>
    </row>
    <row r="84" spans="1:5" x14ac:dyDescent="0.3">
      <c r="A84" s="10"/>
      <c r="B84" s="5"/>
      <c r="C84" s="5"/>
      <c r="D84" s="5"/>
      <c r="E84" s="5"/>
    </row>
    <row r="85" spans="1:5" x14ac:dyDescent="0.3">
      <c r="A85" s="10" t="s">
        <v>15</v>
      </c>
      <c r="B85" s="5">
        <f>SUM(B82:B83)</f>
        <v>54062.05</v>
      </c>
      <c r="C85" s="5">
        <f t="shared" ref="C85:E85" si="4">SUM(C82:C83)</f>
        <v>100113.5</v>
      </c>
      <c r="D85" s="5">
        <f t="shared" si="4"/>
        <v>0</v>
      </c>
      <c r="E85" s="5">
        <f t="shared" si="4"/>
        <v>154175.54999999999</v>
      </c>
    </row>
    <row r="86" spans="1:5" x14ac:dyDescent="0.3">
      <c r="C86" s="11" t="s">
        <v>35</v>
      </c>
    </row>
    <row r="87" spans="1:5" x14ac:dyDescent="0.3">
      <c r="A87" s="12" t="s">
        <v>36</v>
      </c>
    </row>
    <row r="88" spans="1:5" x14ac:dyDescent="0.3">
      <c r="A88" s="14" t="s">
        <v>6</v>
      </c>
      <c r="B88" s="5">
        <v>50393.86</v>
      </c>
      <c r="C88" s="5">
        <v>24.85</v>
      </c>
      <c r="D88" s="5">
        <v>0</v>
      </c>
      <c r="E88" s="5">
        <f>B88+C88-D88</f>
        <v>50418.71</v>
      </c>
    </row>
    <row r="89" spans="1:5" x14ac:dyDescent="0.3">
      <c r="A89" s="10" t="s">
        <v>7</v>
      </c>
      <c r="B89" s="9">
        <v>25926.11</v>
      </c>
      <c r="C89" s="5">
        <v>12.79</v>
      </c>
      <c r="D89" s="5">
        <v>0</v>
      </c>
      <c r="E89" s="5">
        <f>B89+C89-D89</f>
        <v>25938.9</v>
      </c>
    </row>
    <row r="91" spans="1:5" x14ac:dyDescent="0.3">
      <c r="A91" s="10" t="s">
        <v>15</v>
      </c>
      <c r="B91" s="6">
        <f>SUM(B88:B89)</f>
        <v>76319.97</v>
      </c>
      <c r="C91" s="6">
        <f t="shared" ref="C91:D91" si="5">SUM(C88:C89)</f>
        <v>37.64</v>
      </c>
      <c r="D91" s="6">
        <f t="shared" si="5"/>
        <v>0</v>
      </c>
      <c r="E91" s="6">
        <f>E88+E89</f>
        <v>76357.61</v>
      </c>
    </row>
    <row r="92" spans="1:5" x14ac:dyDescent="0.3">
      <c r="A92" s="10" t="s">
        <v>37</v>
      </c>
      <c r="E92" s="6">
        <f>E79+E85+E91</f>
        <v>316015.23</v>
      </c>
    </row>
  </sheetData>
  <pageMargins left="0.25" right="0.25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Clitheral</cp:lastModifiedBy>
  <cp:lastPrinted>2022-12-05T19:57:24Z</cp:lastPrinted>
  <dcterms:created xsi:type="dcterms:W3CDTF">2017-06-07T19:15:33Z</dcterms:created>
  <dcterms:modified xsi:type="dcterms:W3CDTF">2023-01-09T17:05:36Z</dcterms:modified>
</cp:coreProperties>
</file>